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15345" windowHeight="8280" activeTab="0"/>
  </bookViews>
  <sheets>
    <sheet name="BRD Treatment Calculator" sheetId="1" r:id="rId1"/>
  </sheets>
  <definedNames>
    <definedName name="_xlnm.Print_Area" localSheetId="0">'BRD Treatment Calculator'!$A$1:$D$40</definedName>
  </definedNames>
  <calcPr fullCalcOnLoad="1"/>
</workbook>
</file>

<file path=xl/comments1.xml><?xml version="1.0" encoding="utf-8"?>
<comments xmlns="http://schemas.openxmlformats.org/spreadsheetml/2006/main">
  <authors>
    <author>Bob L. Larson, DVM, PhD, ACT</author>
  </authors>
  <commentList>
    <comment ref="D22" authorId="0">
      <text>
        <r>
          <rPr>
            <b/>
            <sz val="8"/>
            <color indexed="12"/>
            <rFont val="Tahoma"/>
            <family val="2"/>
          </rPr>
          <t>Assumed equal to 1/4 mortality rate</t>
        </r>
      </text>
    </comment>
    <comment ref="D23" authorId="0">
      <text>
        <r>
          <rPr>
            <b/>
            <sz val="8"/>
            <color indexed="12"/>
            <rFont val="Tahoma"/>
            <family val="2"/>
          </rPr>
          <t>Assumed equal to 1/4 mortality rate</t>
        </r>
      </text>
    </comment>
  </commentList>
</comments>
</file>

<file path=xl/sharedStrings.xml><?xml version="1.0" encoding="utf-8"?>
<sst xmlns="http://schemas.openxmlformats.org/spreadsheetml/2006/main" count="64" uniqueCount="58">
  <si>
    <t>Please Answer All of the Following Questions (Per Head Basis)</t>
  </si>
  <si>
    <t>Price paid per pound ($)</t>
  </si>
  <si>
    <t>Purchase weight (Lbs.)</t>
  </si>
  <si>
    <t>Days owned</t>
  </si>
  <si>
    <t>Yardage per day ($)</t>
  </si>
  <si>
    <t>Processing product cost ($)</t>
  </si>
  <si>
    <t>Morbidity Rate (%)</t>
  </si>
  <si>
    <t>Price received at sale ($/Lbs.)</t>
  </si>
  <si>
    <t>Given the Above Variables</t>
  </si>
  <si>
    <t>BRD-Treatment Option Calculator</t>
  </si>
  <si>
    <r>
      <t xml:space="preserve">Decreased return for chronics </t>
    </r>
    <r>
      <rPr>
        <sz val="10"/>
        <rFont val="Arial"/>
        <family val="2"/>
      </rPr>
      <t>(compared to pen average)</t>
    </r>
  </si>
  <si>
    <t>Pounds of diet fed daily, as fed</t>
  </si>
  <si>
    <t>Annual Interest Rate (i.e. 10)</t>
  </si>
  <si>
    <t>Cost of treatment A ($; entire cost of multiple-day treatment)</t>
  </si>
  <si>
    <t>Cost of treatment B ($; entire cost of multiple-day treatment)</t>
  </si>
  <si>
    <t>Trucking cost - arrival ($)</t>
  </si>
  <si>
    <t>Sales or commission fees and trucking to harvest ($)</t>
  </si>
  <si>
    <t>Hired labor cost per head ($)</t>
  </si>
  <si>
    <t>ADG healthy cattle</t>
  </si>
  <si>
    <t>number never pulled</t>
  </si>
  <si>
    <t>number pulled once</t>
  </si>
  <si>
    <t>number pulled 2 or more</t>
  </si>
  <si>
    <t>Tx A</t>
  </si>
  <si>
    <t>Tx B</t>
  </si>
  <si>
    <t>Sale Weight (shrunk pay weight) for Tx A</t>
  </si>
  <si>
    <t>Sale Weight (shrunk pay weight) for Tx B</t>
  </si>
  <si>
    <t xml:space="preserve">ADG </t>
  </si>
  <si>
    <t>Pulled and lived(includes realizers)</t>
  </si>
  <si>
    <t>Non Pulled</t>
  </si>
  <si>
    <t>Dead</t>
  </si>
  <si>
    <t>Pulled and lived (includes realizers)</t>
  </si>
  <si>
    <t>number BRD dead w/ TX A</t>
  </si>
  <si>
    <t>number BRD dead w/ TX B</t>
  </si>
  <si>
    <t>Total</t>
  </si>
  <si>
    <t>DAY ON FEED</t>
  </si>
  <si>
    <t>Return to ownership and management with Tx A</t>
  </si>
  <si>
    <t>TX A</t>
  </si>
  <si>
    <t>TX B</t>
  </si>
  <si>
    <t>ADG cattle pulled once for BRD (% lower than healthy)</t>
  </si>
  <si>
    <t>ADG cattle pulled 2 or more times for BRD (% lower than healthy)</t>
  </si>
  <si>
    <t>Cost of Gain - Tx A</t>
  </si>
  <si>
    <t>Cost of treatment with Tx A per head purchased</t>
  </si>
  <si>
    <t>Cost of treatment with Tx B per head purchased</t>
  </si>
  <si>
    <t>Cost of Gain - Tx B</t>
  </si>
  <si>
    <t>Return to ownership and management with Tx B</t>
  </si>
  <si>
    <t xml:space="preserve">Chronic rate with Tx A (default=1/4 death rate, or enter your own %) </t>
  </si>
  <si>
    <t>Chronic rate with Tx B (default=1/4 death rate, or enter your own %)</t>
  </si>
  <si>
    <t>Difference in Return to Ownership (Advantage to Tx B if positive)</t>
  </si>
  <si>
    <t xml:space="preserve">                 </t>
  </si>
  <si>
    <t>Price paid per ton of diet, as fed ($)</t>
  </si>
  <si>
    <t>% of purchased that are re-pulled</t>
  </si>
  <si>
    <t>Re-pull rate with Tx A</t>
  </si>
  <si>
    <t>Mortality rate</t>
  </si>
  <si>
    <t>Re-pull rate with Tx B</t>
  </si>
  <si>
    <t>Case fatality rate (CFR) for Treatment A</t>
  </si>
  <si>
    <t>Case fatality rate (CFR) for Treatment B</t>
  </si>
  <si>
    <t>Kansas State University, College of Veterinary Medicine</t>
  </si>
  <si>
    <r>
      <t xml:space="preserve">Bob L. Larson, </t>
    </r>
    <r>
      <rPr>
        <sz val="12"/>
        <color indexed="9"/>
        <rFont val="Arial"/>
        <family val="2"/>
      </rPr>
      <t>DVM, PhD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</si>
</sst>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0.000"/>
    <numFmt numFmtId="167" formatCode="#,##0.000"/>
    <numFmt numFmtId="168" formatCode="0.0000000000000%"/>
    <numFmt numFmtId="169" formatCode="0.000%"/>
    <numFmt numFmtId="170" formatCode="&quot;$&quot;#,##0.0000"/>
    <numFmt numFmtId="171" formatCode="0.0000%"/>
    <numFmt numFmtId="172" formatCode="0.0"/>
    <numFmt numFmtId="173" formatCode="0.0000"/>
    <numFmt numFmtId="174" formatCode="0.00000000%"/>
    <numFmt numFmtId="175" formatCode="0.000000%"/>
    <numFmt numFmtId="176" formatCode="&quot;$&quot;#,##0.00000"/>
    <numFmt numFmtId="177" formatCode="&quot;$&quot;#,##0.000_);[Red]\(&quot;$&quot;#,##0.000\)"/>
    <numFmt numFmtId="178" formatCode="0.000000000000000%"/>
  </numFmts>
  <fonts count="15">
    <font>
      <sz val="12"/>
      <name val="Arial"/>
      <family val="0"/>
    </font>
    <font>
      <sz val="14"/>
      <name val="Arial"/>
      <family val="2"/>
    </font>
    <font>
      <sz val="10"/>
      <name val="Arial"/>
      <family val="2"/>
    </font>
    <font>
      <sz val="14"/>
      <color indexed="48"/>
      <name val="Arial"/>
      <family val="2"/>
    </font>
    <font>
      <b/>
      <sz val="8"/>
      <color indexed="12"/>
      <name val="Tahoma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52"/>
      <name val="Arial"/>
      <family val="2"/>
    </font>
    <font>
      <sz val="12"/>
      <color indexed="57"/>
      <name val="Arial"/>
      <family val="2"/>
    </font>
    <font>
      <b/>
      <sz val="12"/>
      <name val="Arial"/>
      <family val="2"/>
    </font>
    <font>
      <sz val="10"/>
      <color indexed="48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9" fontId="5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" borderId="0" xfId="0" applyFill="1" applyAlignment="1">
      <alignment/>
    </xf>
    <xf numFmtId="0" fontId="10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170" fontId="0" fillId="4" borderId="1" xfId="0" applyNumberFormat="1" applyFont="1" applyFill="1" applyBorder="1" applyAlignment="1" applyProtection="1">
      <alignment horizontal="center"/>
      <protection locked="0"/>
    </xf>
    <xf numFmtId="4" fontId="0" fillId="4" borderId="2" xfId="0" applyNumberFormat="1" applyFont="1" applyFill="1" applyBorder="1" applyAlignment="1" applyProtection="1">
      <alignment horizontal="center"/>
      <protection locked="0"/>
    </xf>
    <xf numFmtId="164" fontId="0" fillId="4" borderId="2" xfId="0" applyNumberFormat="1" applyFont="1" applyFill="1" applyBorder="1" applyAlignment="1" applyProtection="1">
      <alignment horizontal="center"/>
      <protection locked="0"/>
    </xf>
    <xf numFmtId="10" fontId="0" fillId="4" borderId="2" xfId="0" applyNumberFormat="1" applyFont="1" applyFill="1" applyBorder="1" applyAlignment="1" applyProtection="1">
      <alignment horizontal="center"/>
      <protection locked="0"/>
    </xf>
    <xf numFmtId="170" fontId="0" fillId="4" borderId="2" xfId="0" applyNumberFormat="1" applyFont="1" applyFill="1" applyBorder="1" applyAlignment="1" applyProtection="1">
      <alignment horizontal="center"/>
      <protection locked="0"/>
    </xf>
    <xf numFmtId="2" fontId="0" fillId="4" borderId="2" xfId="0" applyNumberFormat="1" applyFont="1" applyFill="1" applyBorder="1" applyAlignment="1" applyProtection="1">
      <alignment horizontal="center"/>
      <protection locked="0"/>
    </xf>
    <xf numFmtId="10" fontId="0" fillId="4" borderId="1" xfId="0" applyNumberFormat="1" applyFont="1" applyFill="1" applyBorder="1" applyAlignment="1" applyProtection="1">
      <alignment horizontal="center"/>
      <protection locked="0"/>
    </xf>
    <xf numFmtId="10" fontId="0" fillId="5" borderId="1" xfId="0" applyNumberFormat="1" applyFont="1" applyFill="1" applyBorder="1" applyAlignment="1" applyProtection="1">
      <alignment horizontal="center"/>
      <protection/>
    </xf>
    <xf numFmtId="167" fontId="0" fillId="4" borderId="2" xfId="0" applyNumberFormat="1" applyFont="1" applyFill="1" applyBorder="1" applyAlignment="1" applyProtection="1">
      <alignment horizontal="center"/>
      <protection locked="0"/>
    </xf>
    <xf numFmtId="169" fontId="0" fillId="4" borderId="2" xfId="0" applyNumberFormat="1" applyFont="1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/>
    </xf>
    <xf numFmtId="2" fontId="0" fillId="5" borderId="2" xfId="0" applyNumberFormat="1" applyFont="1" applyFill="1" applyBorder="1" applyAlignment="1" applyProtection="1">
      <alignment horizontal="center"/>
      <protection/>
    </xf>
    <xf numFmtId="164" fontId="0" fillId="5" borderId="2" xfId="0" applyNumberFormat="1" applyFill="1" applyBorder="1" applyAlignment="1" applyProtection="1">
      <alignment horizontal="center"/>
      <protection/>
    </xf>
    <xf numFmtId="165" fontId="0" fillId="5" borderId="0" xfId="0" applyNumberFormat="1" applyFill="1" applyAlignment="1">
      <alignment horizontal="center"/>
    </xf>
    <xf numFmtId="0" fontId="0" fillId="3" borderId="0" xfId="0" applyFill="1" applyAlignment="1" applyProtection="1">
      <alignment/>
      <protection locked="0"/>
    </xf>
    <xf numFmtId="165" fontId="0" fillId="5" borderId="4" xfId="0" applyNumberFormat="1" applyFill="1" applyBorder="1" applyAlignment="1" applyProtection="1">
      <alignment horizontal="center"/>
      <protection locked="0"/>
    </xf>
    <xf numFmtId="10" fontId="0" fillId="5" borderId="4" xfId="0" applyNumberFormat="1" applyFill="1" applyBorder="1" applyAlignment="1" applyProtection="1">
      <alignment horizontal="center"/>
      <protection locked="0"/>
    </xf>
    <xf numFmtId="170" fontId="0" fillId="5" borderId="4" xfId="0" applyNumberFormat="1" applyFill="1" applyBorder="1" applyAlignment="1" applyProtection="1">
      <alignment horizontal="center"/>
      <protection locked="0"/>
    </xf>
    <xf numFmtId="167" fontId="0" fillId="5" borderId="4" xfId="0" applyNumberFormat="1" applyFill="1" applyBorder="1" applyAlignment="1" applyProtection="1">
      <alignment horizontal="center"/>
      <protection locked="0"/>
    </xf>
    <xf numFmtId="10" fontId="0" fillId="3" borderId="0" xfId="0" applyNumberFormat="1" applyFill="1" applyAlignment="1" applyProtection="1">
      <alignment horizontal="center"/>
      <protection locked="0"/>
    </xf>
    <xf numFmtId="10" fontId="0" fillId="4" borderId="0" xfId="0" applyNumberFormat="1" applyFill="1" applyAlignment="1" applyProtection="1">
      <alignment horizontal="center"/>
      <protection locked="0"/>
    </xf>
    <xf numFmtId="164" fontId="0" fillId="4" borderId="0" xfId="0" applyNumberFormat="1" applyFill="1" applyAlignment="1" applyProtection="1">
      <alignment horizontal="center"/>
      <protection locked="0"/>
    </xf>
    <xf numFmtId="10" fontId="7" fillId="5" borderId="2" xfId="0" applyNumberFormat="1" applyFont="1" applyFill="1" applyBorder="1" applyAlignment="1">
      <alignment horizontal="center"/>
    </xf>
    <xf numFmtId="10" fontId="7" fillId="5" borderId="3" xfId="0" applyNumberFormat="1" applyFont="1" applyFill="1" applyBorder="1" applyAlignment="1">
      <alignment horizontal="center"/>
    </xf>
    <xf numFmtId="10" fontId="7" fillId="5" borderId="1" xfId="0" applyNumberFormat="1" applyFont="1" applyFill="1" applyBorder="1" applyAlignment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164" fontId="6" fillId="6" borderId="0" xfId="0" applyNumberFormat="1" applyFont="1" applyFill="1" applyAlignment="1" applyProtection="1">
      <alignment/>
      <protection locked="0"/>
    </xf>
    <xf numFmtId="164" fontId="7" fillId="7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2" fontId="2" fillId="2" borderId="0" xfId="0" applyNumberFormat="1" applyFont="1" applyFill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8" fillId="0" borderId="0" xfId="0" applyNumberFormat="1" applyFont="1" applyAlignment="1" applyProtection="1">
      <alignment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173" fontId="2" fillId="2" borderId="0" xfId="0" applyNumberFormat="1" applyFont="1" applyFill="1" applyAlignment="1" applyProtection="1">
      <alignment horizontal="center" vertical="center"/>
      <protection locked="0"/>
    </xf>
    <xf numFmtId="0" fontId="2" fillId="8" borderId="0" xfId="0" applyFont="1" applyFill="1" applyAlignment="1" applyProtection="1">
      <alignment/>
      <protection locked="0"/>
    </xf>
    <xf numFmtId="2" fontId="2" fillId="8" borderId="0" xfId="0" applyNumberFormat="1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7" fontId="2" fillId="9" borderId="0" xfId="0" applyNumberFormat="1" applyFont="1" applyFill="1" applyAlignment="1" applyProtection="1">
      <alignment/>
      <protection locked="0"/>
    </xf>
    <xf numFmtId="10" fontId="0" fillId="10" borderId="0" xfId="0" applyNumberFormat="1" applyFill="1" applyAlignment="1" applyProtection="1">
      <alignment/>
      <protection locked="0"/>
    </xf>
    <xf numFmtId="0" fontId="2" fillId="8" borderId="0" xfId="0" applyFont="1" applyFill="1" applyAlignment="1" applyProtection="1">
      <alignment horizontal="right"/>
      <protection locked="0"/>
    </xf>
    <xf numFmtId="0" fontId="0" fillId="1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4" fontId="9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 horizontal="center"/>
      <protection locked="0"/>
    </xf>
    <xf numFmtId="171" fontId="0" fillId="0" borderId="0" xfId="0" applyNumberFormat="1" applyAlignment="1" applyProtection="1">
      <alignment horizontal="center"/>
      <protection locked="0"/>
    </xf>
    <xf numFmtId="10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77" fontId="0" fillId="2" borderId="2" xfId="0" applyNumberForma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right"/>
    </xf>
    <xf numFmtId="170" fontId="0" fillId="5" borderId="1" xfId="0" applyNumberFormat="1" applyFill="1" applyBorder="1" applyAlignment="1" applyProtection="1">
      <alignment horizontal="center"/>
      <protection/>
    </xf>
    <xf numFmtId="170" fontId="0" fillId="5" borderId="2" xfId="0" applyNumberFormat="1" applyFill="1" applyBorder="1" applyAlignment="1" applyProtection="1">
      <alignment horizontal="center"/>
      <protection/>
    </xf>
    <xf numFmtId="164" fontId="0" fillId="3" borderId="0" xfId="0" applyNumberFormat="1" applyFill="1" applyAlignment="1" applyProtection="1">
      <alignment horizontal="center"/>
      <protection locked="0"/>
    </xf>
    <xf numFmtId="170" fontId="0" fillId="3" borderId="0" xfId="0" applyNumberFormat="1" applyFill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locked="0"/>
    </xf>
    <xf numFmtId="166" fontId="0" fillId="3" borderId="0" xfId="0" applyNumberForma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" fillId="11" borderId="0" xfId="0" applyFont="1" applyFill="1" applyAlignment="1">
      <alignment horizontal="center"/>
    </xf>
    <xf numFmtId="0" fontId="1" fillId="11" borderId="6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/>
    </xf>
    <xf numFmtId="0" fontId="12" fillId="11" borderId="0" xfId="0" applyFont="1" applyFill="1" applyAlignment="1">
      <alignment horizontal="center"/>
    </xf>
    <xf numFmtId="0" fontId="12" fillId="11" borderId="6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/>
    </xf>
    <xf numFmtId="0" fontId="13" fillId="12" borderId="0" xfId="0" applyFont="1" applyFill="1" applyAlignment="1">
      <alignment/>
    </xf>
    <xf numFmtId="0" fontId="0" fillId="1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159"/>
  <sheetViews>
    <sheetView tabSelected="1" zoomScale="96" zoomScaleNormal="96" workbookViewId="0" topLeftCell="A1">
      <selection activeCell="D32" sqref="D32"/>
    </sheetView>
  </sheetViews>
  <sheetFormatPr defaultColWidth="8.88671875" defaultRowHeight="15"/>
  <cols>
    <col min="1" max="1" width="32.4453125" style="0" customWidth="1"/>
    <col min="2" max="2" width="23.3359375" style="0" customWidth="1"/>
    <col min="3" max="3" width="9.6640625" style="0" customWidth="1"/>
    <col min="4" max="4" width="9.77734375" style="0" customWidth="1"/>
    <col min="5" max="5" width="12.3359375" style="0" customWidth="1"/>
    <col min="6" max="6" width="13.6640625" style="0" customWidth="1"/>
    <col min="47" max="47" width="11.3359375" style="0" customWidth="1"/>
    <col min="50" max="50" width="20.6640625" style="0" customWidth="1"/>
    <col min="52" max="52" width="25.3359375" style="0" customWidth="1"/>
  </cols>
  <sheetData>
    <row r="1" spans="1:32" ht="24" customHeight="1">
      <c r="A1" s="82" t="s">
        <v>56</v>
      </c>
      <c r="B1" s="82"/>
      <c r="C1" s="82"/>
      <c r="D1" s="82"/>
      <c r="E1" s="79"/>
      <c r="F1" s="79"/>
      <c r="G1" s="79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21" customHeight="1" thickBot="1">
      <c r="A2" s="83" t="s">
        <v>57</v>
      </c>
      <c r="B2" s="83"/>
      <c r="C2" s="83"/>
      <c r="D2" s="83"/>
      <c r="E2" s="80"/>
      <c r="F2" s="80"/>
      <c r="G2" s="80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53" ht="22.5" customHeight="1" thickBot="1">
      <c r="A3" s="84" t="s">
        <v>9</v>
      </c>
      <c r="B3" s="84"/>
      <c r="C3" s="84"/>
      <c r="D3" s="84"/>
      <c r="E3" s="81"/>
      <c r="F3" s="81"/>
      <c r="G3" s="81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U3" s="33" t="s">
        <v>36</v>
      </c>
      <c r="AV3" s="34" t="s">
        <v>37</v>
      </c>
      <c r="AW3" s="35"/>
      <c r="AX3" s="36"/>
      <c r="AY3" s="36"/>
      <c r="AZ3" s="36"/>
      <c r="BA3" s="36"/>
    </row>
    <row r="4" spans="1:53" ht="20.25" customHeight="1" thickTop="1">
      <c r="A4" s="5" t="s">
        <v>0</v>
      </c>
      <c r="B4" s="5"/>
      <c r="C4" s="4"/>
      <c r="D4" s="4"/>
      <c r="E4" s="4"/>
      <c r="F4" s="4"/>
      <c r="G4" s="4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U4" s="37">
        <f>D6*D5</f>
        <v>0</v>
      </c>
      <c r="AV4" s="38">
        <f>D5*D6</f>
        <v>0</v>
      </c>
      <c r="AW4" s="38"/>
      <c r="AX4" s="36"/>
      <c r="AY4" s="36"/>
      <c r="AZ4" s="36"/>
      <c r="BA4" s="36"/>
    </row>
    <row r="5" spans="1:53" ht="15">
      <c r="A5" s="77" t="s">
        <v>1</v>
      </c>
      <c r="B5" s="77"/>
      <c r="C5" s="6"/>
      <c r="D5" s="8"/>
      <c r="E5" s="4"/>
      <c r="F5" s="4"/>
      <c r="G5" s="4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U5" s="39">
        <f>D7</f>
        <v>0</v>
      </c>
      <c r="AV5" s="40">
        <f>D7</f>
        <v>0</v>
      </c>
      <c r="AW5" s="38"/>
      <c r="AX5" s="36"/>
      <c r="AY5" s="36"/>
      <c r="AZ5" s="36"/>
      <c r="BA5" s="36"/>
    </row>
    <row r="6" spans="1:53" ht="15">
      <c r="A6" s="78" t="s">
        <v>2</v>
      </c>
      <c r="B6" s="78"/>
      <c r="C6" s="7"/>
      <c r="D6" s="9"/>
      <c r="E6" s="22"/>
      <c r="F6" s="4"/>
      <c r="G6" s="4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U6" s="39">
        <f>D8</f>
        <v>0</v>
      </c>
      <c r="AV6" s="40">
        <f>D8</f>
        <v>0</v>
      </c>
      <c r="AW6" s="38"/>
      <c r="AX6" s="36"/>
      <c r="AY6" s="36"/>
      <c r="AZ6" s="36"/>
      <c r="BA6" s="36"/>
    </row>
    <row r="7" spans="1:53" ht="15">
      <c r="A7" s="78" t="s">
        <v>15</v>
      </c>
      <c r="B7" s="78"/>
      <c r="C7" s="7"/>
      <c r="D7" s="10"/>
      <c r="E7" s="22"/>
      <c r="F7" s="4"/>
      <c r="G7" s="4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U7" s="39">
        <f>((D9/365*D12)*(AU4+AU5+AU12))+((D9/365)*D12*0.5*(AU6+AU8+AU11+AU14+AU16))</f>
        <v>0</v>
      </c>
      <c r="AV7" s="40">
        <f>((D9/365*D12)*(AV4+AV5+AV12))+((D9/365)*D12*0.5*(AV6+AV8+AV11+AV15+AV17))</f>
        <v>0</v>
      </c>
      <c r="AW7" s="41"/>
      <c r="AX7" s="36"/>
      <c r="AY7" s="36"/>
      <c r="AZ7" s="36"/>
      <c r="BA7" s="36"/>
    </row>
    <row r="8" spans="1:53" ht="15">
      <c r="A8" s="78" t="s">
        <v>17</v>
      </c>
      <c r="B8" s="78"/>
      <c r="C8" s="7"/>
      <c r="D8" s="10"/>
      <c r="E8" s="71"/>
      <c r="F8" s="4"/>
      <c r="G8" s="4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U8" s="39">
        <f>D10*BA15*D11</f>
        <v>0</v>
      </c>
      <c r="AV8" s="40">
        <f>D10*'BRD Treatment Calculator'!BA20*'BRD Treatment Calculator'!D11</f>
        <v>0</v>
      </c>
      <c r="AW8" s="38"/>
      <c r="AX8" s="36"/>
      <c r="AY8" s="36"/>
      <c r="AZ8" s="36"/>
      <c r="BA8" s="36"/>
    </row>
    <row r="9" spans="1:53" ht="15">
      <c r="A9" s="78" t="s">
        <v>12</v>
      </c>
      <c r="B9" s="78"/>
      <c r="C9" s="7"/>
      <c r="D9" s="11"/>
      <c r="E9" s="71"/>
      <c r="F9" s="4"/>
      <c r="G9" s="4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U9" s="42"/>
      <c r="AV9" s="43"/>
      <c r="AW9" s="43"/>
      <c r="AX9" s="36"/>
      <c r="AY9" s="36"/>
      <c r="AZ9" s="36"/>
      <c r="BA9" s="36"/>
    </row>
    <row r="10" spans="1:53" ht="15">
      <c r="A10" s="78" t="s">
        <v>49</v>
      </c>
      <c r="B10" s="78"/>
      <c r="C10" s="29"/>
      <c r="D10" s="21">
        <f>C10/2000</f>
        <v>0</v>
      </c>
      <c r="E10" s="23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U10" s="42"/>
      <c r="AV10" s="43"/>
      <c r="AW10" s="43"/>
      <c r="AX10" s="36"/>
      <c r="AY10" s="36"/>
      <c r="AZ10" s="36"/>
      <c r="BA10" s="36"/>
    </row>
    <row r="11" spans="1:53" ht="15">
      <c r="A11" s="78" t="s">
        <v>11</v>
      </c>
      <c r="B11" s="78"/>
      <c r="C11" s="7"/>
      <c r="D11" s="13"/>
      <c r="E11" s="22"/>
      <c r="F11" s="4"/>
      <c r="G11" s="4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U11" s="39">
        <f>D13*BA15</f>
        <v>0</v>
      </c>
      <c r="AV11" s="40">
        <f>D13*BA20</f>
        <v>0</v>
      </c>
      <c r="AW11" s="38"/>
      <c r="AX11" s="44" t="s">
        <v>31</v>
      </c>
      <c r="AY11" s="45">
        <f>D15*D20</f>
        <v>0</v>
      </c>
      <c r="AZ11" s="75" t="s">
        <v>34</v>
      </c>
      <c r="BA11" s="75"/>
    </row>
    <row r="12" spans="1:53" ht="15">
      <c r="A12" s="78" t="s">
        <v>3</v>
      </c>
      <c r="B12" s="78"/>
      <c r="C12" s="7"/>
      <c r="D12" s="13"/>
      <c r="E12" s="22"/>
      <c r="F12" s="4"/>
      <c r="G12" s="4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U12" s="39">
        <f>D14</f>
        <v>0</v>
      </c>
      <c r="AV12" s="40">
        <f>D14</f>
        <v>0</v>
      </c>
      <c r="AW12" s="38"/>
      <c r="AX12" s="44" t="s">
        <v>32</v>
      </c>
      <c r="AY12" s="45">
        <f>D15*D21</f>
        <v>0</v>
      </c>
      <c r="AZ12" s="44" t="s">
        <v>27</v>
      </c>
      <c r="BA12" s="46">
        <f>((1-AY26)-AY11)*D12</f>
        <v>0</v>
      </c>
    </row>
    <row r="13" spans="1:53" ht="15">
      <c r="A13" s="78" t="s">
        <v>4</v>
      </c>
      <c r="B13" s="78"/>
      <c r="C13" s="7"/>
      <c r="D13" s="10"/>
      <c r="E13" s="27"/>
      <c r="F13" s="4"/>
      <c r="G13" s="4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U13" s="42"/>
      <c r="AV13" s="43"/>
      <c r="AW13" s="43"/>
      <c r="AX13" s="44"/>
      <c r="AY13" s="45"/>
      <c r="AZ13" s="44" t="s">
        <v>28</v>
      </c>
      <c r="BA13" s="46">
        <f>AY26*D12</f>
        <v>0</v>
      </c>
    </row>
    <row r="14" spans="1:53" ht="15">
      <c r="A14" s="78" t="s">
        <v>5</v>
      </c>
      <c r="B14" s="78"/>
      <c r="C14" s="7"/>
      <c r="D14" s="10"/>
      <c r="E14" s="27"/>
      <c r="F14" s="4"/>
      <c r="G14" s="4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U14" s="39">
        <f>D15*D16</f>
        <v>0</v>
      </c>
      <c r="AV14" s="43"/>
      <c r="AW14" s="43"/>
      <c r="AX14" s="44"/>
      <c r="AY14" s="45"/>
      <c r="AZ14" s="44" t="s">
        <v>29</v>
      </c>
      <c r="BA14" s="46">
        <f>AY11*30</f>
        <v>0</v>
      </c>
    </row>
    <row r="15" spans="1:53" ht="15">
      <c r="A15" s="78" t="s">
        <v>6</v>
      </c>
      <c r="B15" s="78"/>
      <c r="C15" s="7"/>
      <c r="D15" s="11"/>
      <c r="E15" s="24"/>
      <c r="F15" s="4"/>
      <c r="G15" s="4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U15" s="47"/>
      <c r="AV15" s="48">
        <f>D15*D17</f>
        <v>0</v>
      </c>
      <c r="AW15" s="48"/>
      <c r="AX15" s="44"/>
      <c r="AY15" s="49"/>
      <c r="AZ15" s="50" t="s">
        <v>33</v>
      </c>
      <c r="BA15" s="46">
        <f>SUM(BA12:BA14)</f>
        <v>0</v>
      </c>
    </row>
    <row r="16" spans="1:53" ht="15">
      <c r="A16" s="78" t="s">
        <v>13</v>
      </c>
      <c r="B16" s="78"/>
      <c r="C16" s="7"/>
      <c r="D16" s="10"/>
      <c r="E16" s="22"/>
      <c r="F16" s="4"/>
      <c r="G16" s="4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U16" s="39">
        <f>D15*D18*D16</f>
        <v>0</v>
      </c>
      <c r="AV16" s="47"/>
      <c r="AW16" s="47"/>
      <c r="AX16" s="44"/>
      <c r="AY16" s="51"/>
      <c r="AZ16" s="52" t="s">
        <v>30</v>
      </c>
      <c r="BA16" s="53">
        <f>((1-AZ26)-AY12)*D12</f>
        <v>0</v>
      </c>
    </row>
    <row r="17" spans="1:53" ht="15">
      <c r="A17" s="78" t="s">
        <v>14</v>
      </c>
      <c r="B17" s="78"/>
      <c r="C17" s="7"/>
      <c r="D17" s="10"/>
      <c r="E17" s="61"/>
      <c r="F17" s="4"/>
      <c r="G17" s="4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U17" s="37"/>
      <c r="AV17" s="48">
        <f>D15*D19*D17</f>
        <v>0</v>
      </c>
      <c r="AW17" s="47"/>
      <c r="AX17" s="44"/>
      <c r="AY17" s="51"/>
      <c r="AZ17" s="52"/>
      <c r="BA17" s="53"/>
    </row>
    <row r="18" spans="1:53" ht="15">
      <c r="A18" s="7" t="s">
        <v>51</v>
      </c>
      <c r="B18" s="67" t="s">
        <v>50</v>
      </c>
      <c r="C18" s="30">
        <f>D15*D18</f>
        <v>0</v>
      </c>
      <c r="D18" s="11"/>
      <c r="E18" s="27"/>
      <c r="F18" s="4"/>
      <c r="G18" s="4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U18" s="47"/>
      <c r="AV18" s="47"/>
      <c r="AW18" s="54"/>
      <c r="AX18" s="55"/>
      <c r="AY18" s="51"/>
      <c r="AZ18" s="52" t="s">
        <v>28</v>
      </c>
      <c r="BA18" s="53">
        <f>AZ26*D12</f>
        <v>0</v>
      </c>
    </row>
    <row r="19" spans="1:53" ht="15">
      <c r="A19" s="18" t="s">
        <v>53</v>
      </c>
      <c r="B19" s="68" t="s">
        <v>50</v>
      </c>
      <c r="C19" s="31">
        <f>D15*D19</f>
        <v>0</v>
      </c>
      <c r="D19" s="28"/>
      <c r="E19" s="24"/>
      <c r="F19" s="4"/>
      <c r="G19" s="4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U19" s="56"/>
      <c r="AV19" s="56"/>
      <c r="AW19" s="47"/>
      <c r="AX19" s="1"/>
      <c r="AY19" s="51"/>
      <c r="AZ19" s="52" t="s">
        <v>29</v>
      </c>
      <c r="BA19" s="53">
        <f>AY12*30</f>
        <v>0</v>
      </c>
    </row>
    <row r="20" spans="1:53" ht="15">
      <c r="A20" s="7" t="s">
        <v>54</v>
      </c>
      <c r="B20" s="67" t="s">
        <v>52</v>
      </c>
      <c r="C20" s="30">
        <f>(D20*D15)</f>
        <v>0</v>
      </c>
      <c r="D20" s="11"/>
      <c r="E20" s="61"/>
      <c r="F20" s="4"/>
      <c r="G20" s="4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U20" s="47"/>
      <c r="AV20" s="47"/>
      <c r="AW20" s="56"/>
      <c r="AX20" s="1"/>
      <c r="AY20" s="51"/>
      <c r="AZ20" s="57" t="s">
        <v>33</v>
      </c>
      <c r="BA20" s="53">
        <f>SUM(BA16:BA19)</f>
        <v>0</v>
      </c>
    </row>
    <row r="21" spans="1:53" ht="15">
      <c r="A21" s="7" t="s">
        <v>55</v>
      </c>
      <c r="B21" s="67" t="s">
        <v>52</v>
      </c>
      <c r="C21" s="32">
        <f>(D21*D15)</f>
        <v>0</v>
      </c>
      <c r="D21" s="28"/>
      <c r="E21" s="24"/>
      <c r="F21" s="4"/>
      <c r="G21" s="4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U21" s="47"/>
      <c r="AV21" s="47"/>
      <c r="AW21" s="56"/>
      <c r="AX21" s="1"/>
      <c r="AY21" s="51"/>
      <c r="AZ21" s="57"/>
      <c r="BA21" s="53"/>
    </row>
    <row r="22" spans="1:53" ht="15">
      <c r="A22" s="77" t="s">
        <v>45</v>
      </c>
      <c r="B22" s="77"/>
      <c r="C22" s="14"/>
      <c r="D22" s="15">
        <f>IF(C22&lt;&gt;0,C22,C20*0.25)</f>
        <v>0</v>
      </c>
      <c r="E22" s="72"/>
      <c r="F22" s="4"/>
      <c r="G22" s="4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U22" s="47"/>
      <c r="AV22" s="47"/>
      <c r="AW22" s="47"/>
      <c r="AX22" s="36"/>
      <c r="AY22" s="36"/>
      <c r="AZ22" s="36"/>
      <c r="BA22" s="36"/>
    </row>
    <row r="23" spans="1:53" ht="15">
      <c r="A23" s="78" t="s">
        <v>46</v>
      </c>
      <c r="B23" s="78"/>
      <c r="C23" s="11"/>
      <c r="D23" s="15">
        <f>IF(C23&lt;&gt;0,C23,C21*0.25)</f>
        <v>0</v>
      </c>
      <c r="E23" s="73"/>
      <c r="F23" s="4"/>
      <c r="G23" s="4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U23" s="47"/>
      <c r="AV23" s="47"/>
      <c r="AW23" s="47"/>
      <c r="AX23" s="36"/>
      <c r="AY23" s="36"/>
      <c r="AZ23" s="36"/>
      <c r="BA23" s="36"/>
    </row>
    <row r="24" spans="1:53" ht="15">
      <c r="A24" s="78" t="s">
        <v>7</v>
      </c>
      <c r="B24" s="78"/>
      <c r="C24" s="7"/>
      <c r="D24" s="12"/>
      <c r="E24" s="25"/>
      <c r="F24" s="4"/>
      <c r="G24" s="4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U24" s="58">
        <f>D25*(1-D26)</f>
        <v>0</v>
      </c>
      <c r="AV24" s="47"/>
      <c r="AW24" s="47"/>
      <c r="AX24" s="36"/>
      <c r="AY24" s="36"/>
      <c r="AZ24" s="36"/>
      <c r="BA24" s="36"/>
    </row>
    <row r="25" spans="1:53" ht="15">
      <c r="A25" s="78" t="s">
        <v>18</v>
      </c>
      <c r="B25" s="78"/>
      <c r="C25" s="7"/>
      <c r="D25" s="16"/>
      <c r="E25" s="26"/>
      <c r="F25" s="4"/>
      <c r="G25" s="4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U25" s="58">
        <f>D25*(1-D27)</f>
        <v>0</v>
      </c>
      <c r="AV25" s="47"/>
      <c r="AW25" s="47"/>
      <c r="AX25" s="36"/>
      <c r="AY25" s="59" t="s">
        <v>22</v>
      </c>
      <c r="AZ25" s="59" t="s">
        <v>23</v>
      </c>
      <c r="BA25" s="36"/>
    </row>
    <row r="26" spans="1:53" ht="15">
      <c r="A26" s="78" t="s">
        <v>38</v>
      </c>
      <c r="B26" s="78"/>
      <c r="C26" s="7"/>
      <c r="D26" s="17"/>
      <c r="E26" s="74"/>
      <c r="F26" s="4"/>
      <c r="G26" s="4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U26" s="60">
        <f>D34*D24</f>
        <v>0</v>
      </c>
      <c r="AV26" s="47"/>
      <c r="AW26" s="47"/>
      <c r="AX26" s="36" t="s">
        <v>19</v>
      </c>
      <c r="AY26" s="61">
        <f>1-D15</f>
        <v>1</v>
      </c>
      <c r="AZ26" s="61">
        <f>1-D15</f>
        <v>1</v>
      </c>
      <c r="BA26" s="36"/>
    </row>
    <row r="27" spans="1:53" ht="15">
      <c r="A27" s="78" t="s">
        <v>39</v>
      </c>
      <c r="B27" s="78"/>
      <c r="C27" s="7"/>
      <c r="D27" s="17"/>
      <c r="E27" s="74"/>
      <c r="F27" s="4"/>
      <c r="G27" s="4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U27" s="42"/>
      <c r="AV27" s="60">
        <f>D35*D24</f>
        <v>0</v>
      </c>
      <c r="AW27" s="47"/>
      <c r="AX27" s="36" t="s">
        <v>20</v>
      </c>
      <c r="AY27" s="61">
        <f>D15-(D15*D18)</f>
        <v>0</v>
      </c>
      <c r="AZ27" s="62">
        <f>D15-(D15*D19)</f>
        <v>0</v>
      </c>
      <c r="BA27" s="63"/>
    </row>
    <row r="28" spans="1:53" ht="15">
      <c r="A28" s="78" t="s">
        <v>16</v>
      </c>
      <c r="B28" s="78"/>
      <c r="C28" s="7"/>
      <c r="D28" s="10"/>
      <c r="E28" s="22"/>
      <c r="F28" s="4"/>
      <c r="G28" s="4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U28" s="39">
        <f>(1-(D15*D20))*D28</f>
        <v>0</v>
      </c>
      <c r="AV28" s="40">
        <f>(1-(D15*D21))*D28</f>
        <v>0</v>
      </c>
      <c r="AW28" s="47"/>
      <c r="AX28" s="36" t="s">
        <v>21</v>
      </c>
      <c r="AY28" s="62">
        <f>D15*D18</f>
        <v>0</v>
      </c>
      <c r="AZ28" s="64">
        <f>D15*D19</f>
        <v>0</v>
      </c>
      <c r="BA28" s="63"/>
    </row>
    <row r="29" spans="1:53" ht="15">
      <c r="A29" s="78" t="s">
        <v>10</v>
      </c>
      <c r="B29" s="78"/>
      <c r="C29" s="7"/>
      <c r="D29" s="10"/>
      <c r="E29" s="22"/>
      <c r="F29" s="4"/>
      <c r="G29" s="4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U29" s="39">
        <f>D29*D22</f>
        <v>0</v>
      </c>
      <c r="AV29" s="40">
        <f>D29*D23</f>
        <v>0</v>
      </c>
      <c r="AW29" s="60"/>
      <c r="AX29" s="36" t="s">
        <v>26</v>
      </c>
      <c r="AY29" s="65">
        <f>(AY26*D25)+(AY27*AU24)+(AY28*AU25)</f>
        <v>0</v>
      </c>
      <c r="AZ29" s="65">
        <f>(AZ26*D25)+(AZ27*AU24)+(AZ28*AU25)</f>
        <v>0</v>
      </c>
      <c r="BA29" s="36"/>
    </row>
    <row r="30" spans="1:53" ht="15">
      <c r="A30" s="4"/>
      <c r="B30" s="4"/>
      <c r="C30" s="4"/>
      <c r="D30" s="4"/>
      <c r="E30" s="4"/>
      <c r="F30" s="4"/>
      <c r="G30" s="4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U30" s="47"/>
      <c r="AV30" s="47"/>
      <c r="AW30" s="38"/>
      <c r="AX30" s="36"/>
      <c r="AY30" s="36"/>
      <c r="AZ30" s="36"/>
      <c r="BA30" s="36"/>
    </row>
    <row r="31" spans="1:53" ht="18">
      <c r="A31" s="76" t="s">
        <v>8</v>
      </c>
      <c r="B31" s="76"/>
      <c r="C31" s="76"/>
      <c r="D31" s="76"/>
      <c r="E31" s="4"/>
      <c r="F31" s="4"/>
      <c r="G31" s="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U31" s="47"/>
      <c r="AV31" s="47"/>
      <c r="AW31" s="38"/>
      <c r="AX31" s="36"/>
      <c r="AY31" s="36"/>
      <c r="AZ31" s="36"/>
      <c r="BA31" s="36"/>
    </row>
    <row r="32" spans="1:53" ht="15">
      <c r="A32" s="77" t="s">
        <v>40</v>
      </c>
      <c r="B32" s="77"/>
      <c r="C32" s="6"/>
      <c r="D32" s="69" t="e">
        <f>(AU5+AU6+AU7+AU8+AU11+AU12+AU14+AU16+AU28+AU29)/(D34-D6)</f>
        <v>#DIV/0!</v>
      </c>
      <c r="E32" s="4"/>
      <c r="F32" s="4"/>
      <c r="G32" s="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U32" s="47"/>
      <c r="AV32" s="47"/>
      <c r="AW32" s="47"/>
      <c r="AX32" s="36"/>
      <c r="AY32" s="36"/>
      <c r="AZ32" s="36"/>
      <c r="BA32" s="36"/>
    </row>
    <row r="33" spans="1:53" ht="15">
      <c r="A33" s="78" t="s">
        <v>43</v>
      </c>
      <c r="B33" s="78"/>
      <c r="C33" s="7"/>
      <c r="D33" s="70" t="e">
        <f>(AV5+AV6+AV7+AV8+AV11+AV12+AV28+AV29+((D9/365*D12*0.5)*(AV15+AV17))+AV15+AV17)/(D35-D6)</f>
        <v>#DIV/0!</v>
      </c>
      <c r="E33" s="4"/>
      <c r="F33" s="4"/>
      <c r="G33" s="4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U33" s="47"/>
      <c r="AV33" s="47"/>
      <c r="AW33" s="47"/>
      <c r="AX33" s="36"/>
      <c r="AY33" s="36"/>
      <c r="AZ33" s="36"/>
      <c r="BA33" s="36"/>
    </row>
    <row r="34" spans="1:53" ht="15" customHeight="1">
      <c r="A34" s="78" t="s">
        <v>24</v>
      </c>
      <c r="B34" s="78"/>
      <c r="C34" s="7"/>
      <c r="D34" s="19">
        <f>D6+(D12*AY29*(1-(D15*D20)))</f>
        <v>0</v>
      </c>
      <c r="E34" s="4"/>
      <c r="F34" s="4"/>
      <c r="G34" s="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U34" s="47"/>
      <c r="AV34" s="47"/>
      <c r="AW34" s="47"/>
      <c r="AX34" s="36"/>
      <c r="AY34" s="36"/>
      <c r="AZ34" s="36"/>
      <c r="BA34" s="36"/>
    </row>
    <row r="35" spans="1:49" ht="15" customHeight="1">
      <c r="A35" s="78" t="s">
        <v>25</v>
      </c>
      <c r="B35" s="78"/>
      <c r="C35" s="7"/>
      <c r="D35" s="19">
        <f>D6+(D12*AZ29*(1-(D15*D21)))</f>
        <v>0</v>
      </c>
      <c r="E35" s="4"/>
      <c r="F35" s="4"/>
      <c r="G35" s="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U35" s="2"/>
      <c r="AV35" s="2"/>
      <c r="AW35" s="2"/>
    </row>
    <row r="36" spans="1:49" ht="15" customHeight="1">
      <c r="A36" s="78" t="s">
        <v>35</v>
      </c>
      <c r="B36" s="78"/>
      <c r="C36" s="7"/>
      <c r="D36" s="20">
        <f>AU26-(AU4+AU5+AU6+AU7+AU8+AU11+AU12+AU14+AU16+AU28+AU29)</f>
        <v>0</v>
      </c>
      <c r="E36" s="4"/>
      <c r="F36" s="4"/>
      <c r="G36" s="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U36" s="2"/>
      <c r="AV36" s="2"/>
      <c r="AW36" s="2"/>
    </row>
    <row r="37" spans="1:49" ht="15" customHeight="1">
      <c r="A37" s="78" t="s">
        <v>44</v>
      </c>
      <c r="B37" s="78"/>
      <c r="C37" s="7"/>
      <c r="D37" s="20">
        <f>AV27-(AV4+AV5+AV6+AV7+AV8+AV11+AV12+AV15+AV17+AV28+AV29)</f>
        <v>0</v>
      </c>
      <c r="E37" s="4"/>
      <c r="F37" s="4"/>
      <c r="G37" s="4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U37" s="3">
        <f>AV27-(AV4+AV5+AV6+AV7+AV8+AV11+AV12+AV28+AV29)</f>
        <v>0</v>
      </c>
      <c r="AV37" s="3">
        <f>AU37-D36</f>
        <v>0</v>
      </c>
      <c r="AW37" s="2"/>
    </row>
    <row r="38" spans="1:49" ht="15" customHeight="1">
      <c r="A38" s="78" t="s">
        <v>41</v>
      </c>
      <c r="B38" s="78"/>
      <c r="C38" s="7"/>
      <c r="D38" s="20">
        <f>(D15*D16)+(D15*D18*D16)</f>
        <v>0</v>
      </c>
      <c r="E38" s="4"/>
      <c r="F38" s="4"/>
      <c r="G38" s="4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U38" s="2"/>
      <c r="AV38" s="2"/>
      <c r="AW38" s="2"/>
    </row>
    <row r="39" spans="1:49" ht="15" customHeight="1">
      <c r="A39" s="78" t="s">
        <v>42</v>
      </c>
      <c r="B39" s="78"/>
      <c r="C39" s="7"/>
      <c r="D39" s="20">
        <f>(D15*D17)+(D15*D20*D17)</f>
        <v>0</v>
      </c>
      <c r="E39" s="4"/>
      <c r="F39" s="4"/>
      <c r="G39" s="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U39" s="2"/>
      <c r="AV39" s="2"/>
      <c r="AW39" s="3"/>
    </row>
    <row r="40" spans="1:32" ht="15" customHeight="1">
      <c r="A40" s="78" t="s">
        <v>47</v>
      </c>
      <c r="B40" s="78"/>
      <c r="C40" s="7"/>
      <c r="D40" s="66">
        <f>D37-D36</f>
        <v>0</v>
      </c>
      <c r="E40" s="4"/>
      <c r="F40" s="4"/>
      <c r="G40" s="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</row>
    <row r="41" spans="1:32" ht="15" customHeight="1">
      <c r="A41" s="4"/>
      <c r="B41" s="4"/>
      <c r="C41" s="4"/>
      <c r="D41" s="4" t="s">
        <v>48</v>
      </c>
      <c r="E41" s="4"/>
      <c r="F41" s="4"/>
      <c r="G41" s="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</row>
    <row r="42" spans="1:32" ht="15" customHeight="1">
      <c r="A42" s="4"/>
      <c r="B42" s="4"/>
      <c r="C42" s="4"/>
      <c r="D42" s="4"/>
      <c r="E42" s="4"/>
      <c r="F42" s="4"/>
      <c r="G42" s="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</row>
    <row r="43" spans="1:32" ht="15">
      <c r="A43" s="4"/>
      <c r="B43" s="4"/>
      <c r="C43" s="4"/>
      <c r="D43" s="4"/>
      <c r="E43" s="4"/>
      <c r="F43" s="4"/>
      <c r="G43" s="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</row>
    <row r="44" spans="1:32" ht="15">
      <c r="A44" s="4"/>
      <c r="B44" s="4"/>
      <c r="C44" s="4"/>
      <c r="D44" s="4"/>
      <c r="E44" s="4"/>
      <c r="F44" s="4"/>
      <c r="G44" s="4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</row>
    <row r="45" spans="1:32" ht="15">
      <c r="A45" s="86"/>
      <c r="B45" s="86"/>
      <c r="C45" s="86"/>
      <c r="D45" s="86"/>
      <c r="E45" s="86"/>
      <c r="F45" s="86"/>
      <c r="G45" s="86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</row>
    <row r="46" spans="1:32" ht="15">
      <c r="A46" s="86"/>
      <c r="B46" s="86"/>
      <c r="C46" s="86"/>
      <c r="D46" s="86"/>
      <c r="E46" s="86"/>
      <c r="F46" s="86"/>
      <c r="G46" s="86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</row>
    <row r="47" spans="1:32" ht="15">
      <c r="A47" s="86"/>
      <c r="B47" s="86" t="s">
        <v>48</v>
      </c>
      <c r="C47" s="86"/>
      <c r="D47" s="86"/>
      <c r="E47" s="86"/>
      <c r="F47" s="86"/>
      <c r="G47" s="86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</row>
    <row r="48" spans="1:32" ht="15">
      <c r="A48" s="86"/>
      <c r="B48" s="86"/>
      <c r="C48" s="86"/>
      <c r="D48" s="86"/>
      <c r="E48" s="86"/>
      <c r="F48" s="86"/>
      <c r="G48" s="86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</row>
    <row r="49" spans="1:32" ht="15">
      <c r="A49" s="86"/>
      <c r="B49" s="86"/>
      <c r="C49" s="86"/>
      <c r="D49" s="86"/>
      <c r="E49" s="86"/>
      <c r="F49" s="86"/>
      <c r="G49" s="86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</row>
    <row r="50" spans="1:32" ht="15">
      <c r="A50" s="86"/>
      <c r="B50" s="86"/>
      <c r="C50" s="86"/>
      <c r="D50" s="86"/>
      <c r="E50" s="86"/>
      <c r="F50" s="86"/>
      <c r="G50" s="86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</row>
    <row r="51" spans="1:32" ht="15">
      <c r="A51" s="86"/>
      <c r="B51" s="86"/>
      <c r="C51" s="86"/>
      <c r="D51" s="86"/>
      <c r="E51" s="86"/>
      <c r="F51" s="86"/>
      <c r="G51" s="86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1:32" ht="15">
      <c r="A52" s="86"/>
      <c r="B52" s="86"/>
      <c r="C52" s="86"/>
      <c r="D52" s="86"/>
      <c r="E52" s="86"/>
      <c r="F52" s="86"/>
      <c r="G52" s="86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</row>
    <row r="53" spans="1:32" ht="15">
      <c r="A53" s="86"/>
      <c r="B53" s="86"/>
      <c r="C53" s="86"/>
      <c r="D53" s="86"/>
      <c r="E53" s="86"/>
      <c r="F53" s="86"/>
      <c r="G53" s="86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</row>
    <row r="54" spans="1:32" ht="15">
      <c r="A54" s="86"/>
      <c r="B54" s="86"/>
      <c r="C54" s="86"/>
      <c r="D54" s="86"/>
      <c r="E54" s="86"/>
      <c r="F54" s="86"/>
      <c r="G54" s="86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</row>
    <row r="55" spans="1:32" ht="15">
      <c r="A55" s="86"/>
      <c r="B55" s="86"/>
      <c r="C55" s="86"/>
      <c r="D55" s="86"/>
      <c r="E55" s="86"/>
      <c r="F55" s="86"/>
      <c r="G55" s="86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</row>
    <row r="56" spans="1:32" ht="15">
      <c r="A56" s="86"/>
      <c r="B56" s="86"/>
      <c r="C56" s="86"/>
      <c r="D56" s="86"/>
      <c r="E56" s="86"/>
      <c r="F56" s="86"/>
      <c r="G56" s="86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</row>
    <row r="57" spans="1:32" ht="15">
      <c r="A57" s="86"/>
      <c r="B57" s="86"/>
      <c r="C57" s="86"/>
      <c r="D57" s="86"/>
      <c r="E57" s="86"/>
      <c r="F57" s="86"/>
      <c r="G57" s="86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</row>
    <row r="58" spans="1:32" ht="15">
      <c r="A58" s="86"/>
      <c r="B58" s="86"/>
      <c r="C58" s="86"/>
      <c r="D58" s="86"/>
      <c r="E58" s="86"/>
      <c r="F58" s="86"/>
      <c r="G58" s="86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</row>
    <row r="59" spans="1:32" ht="15">
      <c r="A59" s="86"/>
      <c r="B59" s="86"/>
      <c r="C59" s="86"/>
      <c r="D59" s="86"/>
      <c r="E59" s="86"/>
      <c r="F59" s="86"/>
      <c r="G59" s="86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</row>
    <row r="60" spans="1:32" ht="15">
      <c r="A60" s="86"/>
      <c r="B60" s="86"/>
      <c r="C60" s="86"/>
      <c r="D60" s="86"/>
      <c r="E60" s="86"/>
      <c r="F60" s="86"/>
      <c r="G60" s="86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</row>
    <row r="61" spans="1:32" ht="15">
      <c r="A61" s="86"/>
      <c r="B61" s="86"/>
      <c r="C61" s="86"/>
      <c r="D61" s="86"/>
      <c r="E61" s="86"/>
      <c r="F61" s="86"/>
      <c r="G61" s="86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</row>
    <row r="62" spans="1:32" ht="15">
      <c r="A62" s="86"/>
      <c r="B62" s="86"/>
      <c r="C62" s="86"/>
      <c r="D62" s="86"/>
      <c r="E62" s="86"/>
      <c r="F62" s="86"/>
      <c r="G62" s="86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</row>
    <row r="63" spans="1:32" ht="15">
      <c r="A63" s="86"/>
      <c r="B63" s="86"/>
      <c r="C63" s="86"/>
      <c r="D63" s="86"/>
      <c r="E63" s="86"/>
      <c r="F63" s="86"/>
      <c r="G63" s="86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</row>
    <row r="64" spans="1:32" ht="15">
      <c r="A64" s="86"/>
      <c r="B64" s="86"/>
      <c r="C64" s="86"/>
      <c r="D64" s="86"/>
      <c r="E64" s="86"/>
      <c r="F64" s="86"/>
      <c r="G64" s="86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</row>
    <row r="65" spans="1:32" ht="15">
      <c r="A65" s="86"/>
      <c r="B65" s="86"/>
      <c r="C65" s="86"/>
      <c r="D65" s="86"/>
      <c r="E65" s="86"/>
      <c r="F65" s="86"/>
      <c r="G65" s="86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</row>
    <row r="66" spans="1:32" ht="15">
      <c r="A66" s="86"/>
      <c r="B66" s="86"/>
      <c r="C66" s="86"/>
      <c r="D66" s="86"/>
      <c r="E66" s="86"/>
      <c r="F66" s="86"/>
      <c r="G66" s="86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</row>
    <row r="67" spans="1:32" ht="15">
      <c r="A67" s="86"/>
      <c r="B67" s="86"/>
      <c r="C67" s="86"/>
      <c r="D67" s="86"/>
      <c r="E67" s="86"/>
      <c r="F67" s="86"/>
      <c r="G67" s="86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</row>
    <row r="68" spans="1:32" ht="15">
      <c r="A68" s="86"/>
      <c r="B68" s="86"/>
      <c r="C68" s="86"/>
      <c r="D68" s="86"/>
      <c r="E68" s="86"/>
      <c r="F68" s="86"/>
      <c r="G68" s="86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</row>
    <row r="69" spans="1:32" ht="15">
      <c r="A69" s="86"/>
      <c r="B69" s="86"/>
      <c r="C69" s="86"/>
      <c r="D69" s="86"/>
      <c r="E69" s="86"/>
      <c r="F69" s="86"/>
      <c r="G69" s="86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</row>
    <row r="70" spans="1:32" ht="15">
      <c r="A70" s="86"/>
      <c r="B70" s="86"/>
      <c r="C70" s="86"/>
      <c r="D70" s="86"/>
      <c r="E70" s="86"/>
      <c r="F70" s="86"/>
      <c r="G70" s="86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</row>
    <row r="71" spans="1:32" ht="15">
      <c r="A71" s="86"/>
      <c r="B71" s="86"/>
      <c r="C71" s="86"/>
      <c r="D71" s="86"/>
      <c r="E71" s="86"/>
      <c r="F71" s="86"/>
      <c r="G71" s="86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</row>
    <row r="72" spans="1:32" ht="15">
      <c r="A72" s="86"/>
      <c r="B72" s="86"/>
      <c r="C72" s="86"/>
      <c r="D72" s="86"/>
      <c r="E72" s="86"/>
      <c r="F72" s="86"/>
      <c r="G72" s="86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</row>
    <row r="73" spans="1:32" ht="15">
      <c r="A73" s="86"/>
      <c r="B73" s="86"/>
      <c r="C73" s="86"/>
      <c r="D73" s="86"/>
      <c r="E73" s="86"/>
      <c r="F73" s="86"/>
      <c r="G73" s="86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</row>
    <row r="74" spans="1:32" ht="15">
      <c r="A74" s="86"/>
      <c r="B74" s="86"/>
      <c r="C74" s="86"/>
      <c r="D74" s="86"/>
      <c r="E74" s="86"/>
      <c r="F74" s="86"/>
      <c r="G74" s="86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</row>
    <row r="75" spans="1:32" ht="15">
      <c r="A75" s="86"/>
      <c r="B75" s="86"/>
      <c r="C75" s="86"/>
      <c r="D75" s="86"/>
      <c r="E75" s="86"/>
      <c r="F75" s="86"/>
      <c r="G75" s="86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</row>
    <row r="76" spans="1:32" ht="15">
      <c r="A76" s="86"/>
      <c r="B76" s="86"/>
      <c r="C76" s="86"/>
      <c r="D76" s="86"/>
      <c r="E76" s="86"/>
      <c r="F76" s="86"/>
      <c r="G76" s="86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</row>
    <row r="77" spans="1:32" ht="15">
      <c r="A77" s="86"/>
      <c r="B77" s="86"/>
      <c r="C77" s="86"/>
      <c r="D77" s="86"/>
      <c r="E77" s="86"/>
      <c r="F77" s="86"/>
      <c r="G77" s="8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</row>
    <row r="78" spans="1:32" ht="15">
      <c r="A78" s="86"/>
      <c r="B78" s="86"/>
      <c r="C78" s="86"/>
      <c r="D78" s="86"/>
      <c r="E78" s="86"/>
      <c r="F78" s="86"/>
      <c r="G78" s="86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</row>
    <row r="79" spans="1:32" ht="15">
      <c r="A79" s="86"/>
      <c r="B79" s="86"/>
      <c r="C79" s="86"/>
      <c r="D79" s="86"/>
      <c r="E79" s="86"/>
      <c r="F79" s="86"/>
      <c r="G79" s="86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</row>
    <row r="80" spans="1:32" ht="15">
      <c r="A80" s="86"/>
      <c r="B80" s="86"/>
      <c r="C80" s="86"/>
      <c r="D80" s="86"/>
      <c r="E80" s="86"/>
      <c r="F80" s="86"/>
      <c r="G80" s="86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</row>
    <row r="81" spans="1:32" ht="15">
      <c r="A81" s="86"/>
      <c r="B81" s="86"/>
      <c r="C81" s="86"/>
      <c r="D81" s="86"/>
      <c r="E81" s="86"/>
      <c r="F81" s="86"/>
      <c r="G81" s="86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</row>
    <row r="82" spans="1:32" ht="15">
      <c r="A82" s="86"/>
      <c r="B82" s="86"/>
      <c r="C82" s="86"/>
      <c r="D82" s="86"/>
      <c r="E82" s="86"/>
      <c r="F82" s="86"/>
      <c r="G82" s="86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</row>
    <row r="83" spans="1:32" ht="15">
      <c r="A83" s="86"/>
      <c r="B83" s="86"/>
      <c r="C83" s="86"/>
      <c r="D83" s="86"/>
      <c r="E83" s="86"/>
      <c r="F83" s="86"/>
      <c r="G83" s="86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</row>
    <row r="84" spans="1:32" ht="15">
      <c r="A84" s="86"/>
      <c r="B84" s="86"/>
      <c r="C84" s="86"/>
      <c r="D84" s="86"/>
      <c r="E84" s="86"/>
      <c r="F84" s="86"/>
      <c r="G84" s="86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</row>
    <row r="85" spans="1:32" ht="15">
      <c r="A85" s="86"/>
      <c r="B85" s="86"/>
      <c r="C85" s="86"/>
      <c r="D85" s="86"/>
      <c r="E85" s="86"/>
      <c r="F85" s="86"/>
      <c r="G85" s="86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</row>
    <row r="86" spans="1:32" ht="15">
      <c r="A86" s="86"/>
      <c r="B86" s="86"/>
      <c r="C86" s="86"/>
      <c r="D86" s="86"/>
      <c r="E86" s="86"/>
      <c r="F86" s="86"/>
      <c r="G86" s="86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</row>
    <row r="87" spans="1:32" ht="15">
      <c r="A87" s="86"/>
      <c r="B87" s="86"/>
      <c r="C87" s="86"/>
      <c r="D87" s="86"/>
      <c r="E87" s="86"/>
      <c r="F87" s="86"/>
      <c r="G87" s="86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</row>
    <row r="88" spans="1:32" ht="15">
      <c r="A88" s="86"/>
      <c r="B88" s="86"/>
      <c r="C88" s="86"/>
      <c r="D88" s="86"/>
      <c r="E88" s="86"/>
      <c r="F88" s="86"/>
      <c r="G88" s="86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</row>
    <row r="89" spans="1:32" ht="15">
      <c r="A89" s="86"/>
      <c r="B89" s="86"/>
      <c r="C89" s="86"/>
      <c r="D89" s="86"/>
      <c r="E89" s="86"/>
      <c r="F89" s="86"/>
      <c r="G89" s="86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</row>
    <row r="90" spans="1:32" ht="15">
      <c r="A90" s="86"/>
      <c r="B90" s="86"/>
      <c r="C90" s="86"/>
      <c r="D90" s="86"/>
      <c r="E90" s="86"/>
      <c r="F90" s="86"/>
      <c r="G90" s="86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</row>
    <row r="91" spans="1:32" ht="15">
      <c r="A91" s="86"/>
      <c r="B91" s="86"/>
      <c r="C91" s="86"/>
      <c r="D91" s="86"/>
      <c r="E91" s="86"/>
      <c r="F91" s="86"/>
      <c r="G91" s="86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</row>
    <row r="92" spans="1:32" ht="15">
      <c r="A92" s="86"/>
      <c r="B92" s="86"/>
      <c r="C92" s="86"/>
      <c r="D92" s="86"/>
      <c r="E92" s="86"/>
      <c r="F92" s="86"/>
      <c r="G92" s="86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</row>
    <row r="93" spans="1:32" ht="15">
      <c r="A93" s="86"/>
      <c r="B93" s="86"/>
      <c r="C93" s="86"/>
      <c r="D93" s="86"/>
      <c r="E93" s="86"/>
      <c r="F93" s="86"/>
      <c r="G93" s="86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</row>
    <row r="94" spans="1:32" ht="15">
      <c r="A94" s="86"/>
      <c r="B94" s="86"/>
      <c r="C94" s="86"/>
      <c r="D94" s="86"/>
      <c r="E94" s="86"/>
      <c r="F94" s="86"/>
      <c r="G94" s="86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</row>
    <row r="95" spans="1:32" ht="15">
      <c r="A95" s="86"/>
      <c r="B95" s="86"/>
      <c r="C95" s="86"/>
      <c r="D95" s="86"/>
      <c r="E95" s="86"/>
      <c r="F95" s="86"/>
      <c r="G95" s="86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</row>
    <row r="96" spans="1:32" ht="15">
      <c r="A96" s="86"/>
      <c r="B96" s="86"/>
      <c r="C96" s="86"/>
      <c r="D96" s="86"/>
      <c r="E96" s="86"/>
      <c r="F96" s="86"/>
      <c r="G96" s="86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</row>
    <row r="97" spans="1:32" ht="15">
      <c r="A97" s="86"/>
      <c r="B97" s="86"/>
      <c r="C97" s="86"/>
      <c r="D97" s="86"/>
      <c r="E97" s="86"/>
      <c r="F97" s="86"/>
      <c r="G97" s="86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</row>
    <row r="98" spans="1:32" ht="15">
      <c r="A98" s="86"/>
      <c r="B98" s="86"/>
      <c r="C98" s="86"/>
      <c r="D98" s="86"/>
      <c r="E98" s="86"/>
      <c r="F98" s="86"/>
      <c r="G98" s="86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</row>
    <row r="99" spans="1:32" ht="15">
      <c r="A99" s="86"/>
      <c r="B99" s="86"/>
      <c r="C99" s="86"/>
      <c r="D99" s="86"/>
      <c r="E99" s="86"/>
      <c r="F99" s="86"/>
      <c r="G99" s="86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</row>
    <row r="100" spans="1:32" ht="15">
      <c r="A100" s="86"/>
      <c r="B100" s="86"/>
      <c r="C100" s="86"/>
      <c r="D100" s="86"/>
      <c r="E100" s="86"/>
      <c r="F100" s="86"/>
      <c r="G100" s="86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</row>
    <row r="101" spans="1:32" ht="15">
      <c r="A101" s="86"/>
      <c r="B101" s="86"/>
      <c r="C101" s="86"/>
      <c r="D101" s="86"/>
      <c r="E101" s="86"/>
      <c r="F101" s="86"/>
      <c r="G101" s="86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</row>
    <row r="102" spans="1:32" ht="15">
      <c r="A102" s="86"/>
      <c r="B102" s="86"/>
      <c r="C102" s="86"/>
      <c r="D102" s="86"/>
      <c r="E102" s="86"/>
      <c r="F102" s="86"/>
      <c r="G102" s="86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</row>
    <row r="103" spans="1:32" ht="15">
      <c r="A103" s="86"/>
      <c r="B103" s="86"/>
      <c r="C103" s="86"/>
      <c r="D103" s="86"/>
      <c r="E103" s="86"/>
      <c r="F103" s="86"/>
      <c r="G103" s="86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</row>
    <row r="104" spans="1:32" ht="15">
      <c r="A104" s="86"/>
      <c r="B104" s="86"/>
      <c r="C104" s="86"/>
      <c r="D104" s="86"/>
      <c r="E104" s="86"/>
      <c r="F104" s="86"/>
      <c r="G104" s="86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</row>
    <row r="105" spans="1:32" ht="15">
      <c r="A105" s="86"/>
      <c r="B105" s="86"/>
      <c r="C105" s="86"/>
      <c r="D105" s="86"/>
      <c r="E105" s="86"/>
      <c r="F105" s="86"/>
      <c r="G105" s="86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</row>
    <row r="106" spans="1:32" ht="15">
      <c r="A106" s="86"/>
      <c r="B106" s="86"/>
      <c r="C106" s="86"/>
      <c r="D106" s="86"/>
      <c r="E106" s="86"/>
      <c r="F106" s="86"/>
      <c r="G106" s="86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</row>
    <row r="107" spans="1:32" ht="15">
      <c r="A107" s="86"/>
      <c r="B107" s="86"/>
      <c r="C107" s="86"/>
      <c r="D107" s="86"/>
      <c r="E107" s="86"/>
      <c r="F107" s="86"/>
      <c r="G107" s="86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</row>
    <row r="108" spans="1:32" ht="15">
      <c r="A108" s="86"/>
      <c r="B108" s="86"/>
      <c r="C108" s="86"/>
      <c r="D108" s="86"/>
      <c r="E108" s="86"/>
      <c r="F108" s="86"/>
      <c r="G108" s="86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</row>
    <row r="109" spans="1:32" ht="15">
      <c r="A109" s="86"/>
      <c r="B109" s="86"/>
      <c r="C109" s="86"/>
      <c r="D109" s="86"/>
      <c r="E109" s="86"/>
      <c r="F109" s="86"/>
      <c r="G109" s="86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</row>
    <row r="110" spans="1:32" ht="15">
      <c r="A110" s="86"/>
      <c r="B110" s="86"/>
      <c r="C110" s="86"/>
      <c r="D110" s="86"/>
      <c r="E110" s="86"/>
      <c r="F110" s="86"/>
      <c r="G110" s="86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</row>
    <row r="111" spans="1:32" ht="15">
      <c r="A111" s="86"/>
      <c r="B111" s="86"/>
      <c r="C111" s="86"/>
      <c r="D111" s="86"/>
      <c r="E111" s="86"/>
      <c r="F111" s="86"/>
      <c r="G111" s="86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</row>
    <row r="112" spans="1:32" ht="15">
      <c r="A112" s="86"/>
      <c r="B112" s="86"/>
      <c r="C112" s="86"/>
      <c r="D112" s="86"/>
      <c r="E112" s="86"/>
      <c r="F112" s="86"/>
      <c r="G112" s="86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</row>
    <row r="113" spans="1:32" ht="15">
      <c r="A113" s="86"/>
      <c r="B113" s="86"/>
      <c r="C113" s="86"/>
      <c r="D113" s="86"/>
      <c r="E113" s="86"/>
      <c r="F113" s="86"/>
      <c r="G113" s="86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</row>
    <row r="114" spans="1:32" ht="15">
      <c r="A114" s="86"/>
      <c r="B114" s="86"/>
      <c r="C114" s="86"/>
      <c r="D114" s="86"/>
      <c r="E114" s="86"/>
      <c r="F114" s="86"/>
      <c r="G114" s="86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</row>
    <row r="115" spans="1:32" ht="15">
      <c r="A115" s="86"/>
      <c r="B115" s="86"/>
      <c r="C115" s="86"/>
      <c r="D115" s="86"/>
      <c r="E115" s="86"/>
      <c r="F115" s="86"/>
      <c r="G115" s="86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</row>
    <row r="116" spans="1:32" ht="15">
      <c r="A116" s="86"/>
      <c r="B116" s="86"/>
      <c r="C116" s="86"/>
      <c r="D116" s="86"/>
      <c r="E116" s="86"/>
      <c r="F116" s="86"/>
      <c r="G116" s="86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</row>
    <row r="117" spans="1:32" ht="15">
      <c r="A117" s="86"/>
      <c r="B117" s="86"/>
      <c r="C117" s="86"/>
      <c r="D117" s="86"/>
      <c r="E117" s="86"/>
      <c r="F117" s="86"/>
      <c r="G117" s="86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</row>
    <row r="118" spans="1:32" ht="15">
      <c r="A118" s="86"/>
      <c r="B118" s="86"/>
      <c r="C118" s="86"/>
      <c r="D118" s="86"/>
      <c r="E118" s="86"/>
      <c r="F118" s="86"/>
      <c r="G118" s="86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</row>
    <row r="119" spans="1:32" ht="15">
      <c r="A119" s="86"/>
      <c r="B119" s="86"/>
      <c r="C119" s="86"/>
      <c r="D119" s="86"/>
      <c r="E119" s="86"/>
      <c r="F119" s="86"/>
      <c r="G119" s="86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</row>
    <row r="120" spans="1:32" ht="15">
      <c r="A120" s="86"/>
      <c r="B120" s="86"/>
      <c r="C120" s="86"/>
      <c r="D120" s="86"/>
      <c r="E120" s="86"/>
      <c r="F120" s="86"/>
      <c r="G120" s="86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</row>
    <row r="121" spans="1:32" ht="15">
      <c r="A121" s="86"/>
      <c r="B121" s="86"/>
      <c r="C121" s="86"/>
      <c r="D121" s="86"/>
      <c r="E121" s="86"/>
      <c r="F121" s="86"/>
      <c r="G121" s="86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</row>
    <row r="122" spans="1:32" ht="15">
      <c r="A122" s="86"/>
      <c r="B122" s="86"/>
      <c r="C122" s="86"/>
      <c r="D122" s="86"/>
      <c r="E122" s="86"/>
      <c r="F122" s="86"/>
      <c r="G122" s="86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</row>
    <row r="123" spans="1:32" ht="15">
      <c r="A123" s="86"/>
      <c r="B123" s="86"/>
      <c r="C123" s="86"/>
      <c r="D123" s="86"/>
      <c r="E123" s="86"/>
      <c r="F123" s="86"/>
      <c r="G123" s="86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</row>
    <row r="124" spans="1:32" ht="15">
      <c r="A124" s="86"/>
      <c r="B124" s="86"/>
      <c r="C124" s="86"/>
      <c r="D124" s="86"/>
      <c r="E124" s="86"/>
      <c r="F124" s="86"/>
      <c r="G124" s="86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</row>
    <row r="125" spans="1:32" ht="15">
      <c r="A125" s="86"/>
      <c r="B125" s="86"/>
      <c r="C125" s="86"/>
      <c r="D125" s="86"/>
      <c r="E125" s="86"/>
      <c r="F125" s="86"/>
      <c r="G125" s="86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</row>
    <row r="126" spans="1:32" ht="15">
      <c r="A126" s="86"/>
      <c r="B126" s="86"/>
      <c r="C126" s="86"/>
      <c r="D126" s="86"/>
      <c r="E126" s="86"/>
      <c r="F126" s="86"/>
      <c r="G126" s="86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</row>
    <row r="127" spans="8:32" ht="15"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</row>
    <row r="128" spans="8:32" ht="15"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</row>
    <row r="129" spans="8:32" ht="15"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</row>
    <row r="130" spans="8:32" ht="15"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</row>
    <row r="131" spans="8:32" ht="15"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</row>
    <row r="132" spans="8:32" ht="15"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</row>
    <row r="133" spans="8:32" ht="15"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</row>
    <row r="134" spans="8:32" ht="15"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</row>
    <row r="135" spans="8:32" ht="15"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</row>
    <row r="136" spans="8:32" ht="15"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</row>
    <row r="137" spans="8:32" ht="15"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</row>
    <row r="138" spans="8:32" ht="15"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</row>
    <row r="139" spans="8:32" ht="15"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</row>
    <row r="140" spans="8:32" ht="15"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</row>
    <row r="141" spans="8:32" ht="15"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</row>
    <row r="142" spans="8:32" ht="15"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</row>
    <row r="143" spans="8:32" ht="15"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</row>
    <row r="144" spans="8:32" ht="15"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</row>
    <row r="145" spans="8:32" ht="15"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</row>
    <row r="146" spans="8:32" ht="15"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</row>
    <row r="147" spans="8:32" ht="15"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</row>
    <row r="148" spans="8:32" ht="15"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</row>
    <row r="149" spans="8:32" ht="15"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</row>
    <row r="150" spans="8:32" ht="15"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</row>
    <row r="151" spans="8:32" ht="15"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</row>
    <row r="152" spans="8:32" ht="15"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</row>
    <row r="153" spans="8:32" ht="15"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</row>
    <row r="154" spans="8:32" ht="15"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</row>
    <row r="155" spans="8:32" ht="15"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</row>
    <row r="156" spans="8:32" ht="15"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</row>
    <row r="157" spans="8:32" ht="15"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</row>
    <row r="158" spans="8:32" ht="15"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</row>
    <row r="159" spans="8:32" ht="15"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</row>
  </sheetData>
  <sheetProtection password="CC65" sheet="1" objects="1" scenarios="1"/>
  <mergeCells count="35">
    <mergeCell ref="A1:D1"/>
    <mergeCell ref="A2:D2"/>
    <mergeCell ref="A3:D3"/>
    <mergeCell ref="A39:B39"/>
    <mergeCell ref="A29:B29"/>
    <mergeCell ref="A32:B32"/>
    <mergeCell ref="A33:B33"/>
    <mergeCell ref="A34:B34"/>
    <mergeCell ref="A25:B25"/>
    <mergeCell ref="A26:B26"/>
    <mergeCell ref="A40:B40"/>
    <mergeCell ref="A35:B35"/>
    <mergeCell ref="A36:B36"/>
    <mergeCell ref="A37:B37"/>
    <mergeCell ref="A38:B38"/>
    <mergeCell ref="A27:B27"/>
    <mergeCell ref="A28:B28"/>
    <mergeCell ref="A17:B17"/>
    <mergeCell ref="A22:B22"/>
    <mergeCell ref="A23:B23"/>
    <mergeCell ref="A24:B24"/>
    <mergeCell ref="A13:B13"/>
    <mergeCell ref="A14:B14"/>
    <mergeCell ref="A15:B15"/>
    <mergeCell ref="A16:B16"/>
    <mergeCell ref="AZ11:BA11"/>
    <mergeCell ref="A31:D31"/>
    <mergeCell ref="A5:B5"/>
    <mergeCell ref="A6:B6"/>
    <mergeCell ref="A7:B7"/>
    <mergeCell ref="A8:B8"/>
    <mergeCell ref="A9:B9"/>
    <mergeCell ref="A10:B10"/>
    <mergeCell ref="A11:B11"/>
    <mergeCell ref="A12:B12"/>
  </mergeCells>
  <dataValidations count="2">
    <dataValidation allowBlank="1" showInputMessage="1" showErrorMessage="1" prompt="Interest rate of borrowed money or if no borrowed money is used, interest rate of alternate investment" sqref="D9"/>
    <dataValidation allowBlank="1" showInputMessage="1" showErrorMessage="1" prompt="Average daily intake over entire feeding period" sqref="D11"/>
  </dataValidations>
  <printOptions/>
  <pageMargins left="0.75" right="0.75" top="0.65" bottom="0.5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Commercial Agriculture Beef Focus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L. Larson, DVM, PhD, ACT</dc:creator>
  <cp:keywords/>
  <dc:description/>
  <cp:lastModifiedBy>rlarson</cp:lastModifiedBy>
  <cp:lastPrinted>2001-03-07T22:49:49Z</cp:lastPrinted>
  <dcterms:created xsi:type="dcterms:W3CDTF">1999-06-11T22:07:33Z</dcterms:created>
  <dcterms:modified xsi:type="dcterms:W3CDTF">2006-07-25T13:50:12Z</dcterms:modified>
  <cp:category/>
  <cp:version/>
  <cp:contentType/>
  <cp:contentStatus/>
</cp:coreProperties>
</file>